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20" documentId="8_{84CE1891-8B79-446E-890D-C41E69597A68}" xr6:coauthVersionLast="44" xr6:coauthVersionMax="44" xr10:uidLastSave="{0935E51E-01A0-4D33-B4F2-137093DE9423}"/>
  <bookViews>
    <workbookView xWindow="-108" yWindow="-108" windowWidth="23256" windowHeight="12576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L12" i="1"/>
  <c r="D12" i="1"/>
  <c r="K9" i="1"/>
  <c r="E6" i="1"/>
  <c r="G12" i="1" l="1"/>
  <c r="F12" i="1"/>
  <c r="E12" i="1"/>
  <c r="K11" i="1" l="1"/>
  <c r="S11" i="1"/>
  <c r="H12" i="1"/>
  <c r="I12" i="1"/>
  <c r="J12" i="1"/>
  <c r="M12" i="1"/>
  <c r="N12" i="1"/>
  <c r="P12" i="1"/>
  <c r="Q12" i="1"/>
  <c r="R12" i="1"/>
  <c r="O11" i="1"/>
  <c r="C12" i="1"/>
  <c r="M7" i="1"/>
  <c r="M5" i="1"/>
  <c r="O3" i="1" l="1"/>
  <c r="O2" i="1"/>
  <c r="K3" i="1"/>
  <c r="K4" i="1"/>
  <c r="K5" i="1"/>
  <c r="K6" i="1"/>
  <c r="K7" i="1"/>
  <c r="K8" i="1"/>
  <c r="K10" i="1"/>
  <c r="K2" i="1"/>
  <c r="K12" i="1" l="1"/>
  <c r="O4" i="1"/>
  <c r="O5" i="1"/>
  <c r="O6" i="1"/>
  <c r="O7" i="1"/>
  <c r="O8" i="1"/>
  <c r="O9" i="1"/>
  <c r="O10" i="1"/>
  <c r="S3" i="1"/>
  <c r="S4" i="1"/>
  <c r="S5" i="1"/>
  <c r="S6" i="1"/>
  <c r="S7" i="1"/>
  <c r="S8" i="1"/>
  <c r="S9" i="1"/>
  <c r="S10" i="1"/>
  <c r="S2" i="1"/>
  <c r="S12" i="1" l="1"/>
  <c r="O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tc={3325DB43-C04A-46D3-A653-7E429D746DC2}</author>
  </authors>
  <commentList>
    <comment ref="B8" authorId="0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</t>
      </text>
    </comment>
  </commentList>
</comments>
</file>

<file path=xl/sharedStrings.xml><?xml version="1.0" encoding="utf-8"?>
<sst xmlns="http://schemas.openxmlformats.org/spreadsheetml/2006/main" count="51" uniqueCount="32">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</sst>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4" fontId="2" fillId="0" borderId="10" xfId="0" applyNumberFormat="1" applyFont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1" fillId="0" borderId="14" xfId="0" applyFont="1" applyBorder="1" applyAlignment="1">
      <alignment horizontal="center" wrapText="1"/>
    </xf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1" fillId="2" borderId="14" xfId="0" applyFont="1" applyFill="1" applyBorder="1" applyAlignment="1">
      <alignment horizontal="center" wrapText="1"/>
    </xf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3" xfId="0" applyNumberFormat="1" applyFont="1" applyFill="1" applyBorder="1"/>
    <xf numFmtId="164" fontId="0" fillId="2" borderId="2" xfId="0" applyNumberFormat="1" applyFill="1" applyBorder="1"/>
    <xf numFmtId="164" fontId="0" fillId="2" borderId="13" xfId="0" applyNumberFormat="1" applyFill="1" applyBorder="1"/>
    <xf numFmtId="164" fontId="2" fillId="0" borderId="1" xfId="0" applyNumberFormat="1" applyFont="1" applyFill="1" applyBorder="1"/>
    <xf numFmtId="164" fontId="2" fillId="0" borderId="9" xfId="0" applyNumberFormat="1" applyFon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2" borderId="19" xfId="0" applyNumberFormat="1" applyFont="1" applyFill="1" applyBorder="1"/>
    <xf numFmtId="164" fontId="2" fillId="0" borderId="20" xfId="0" applyNumberFormat="1" applyFont="1" applyBorder="1"/>
    <xf numFmtId="164" fontId="2" fillId="2" borderId="20" xfId="0" applyNumberFormat="1" applyFont="1" applyFill="1" applyBorder="1"/>
    <xf numFmtId="164" fontId="2" fillId="0" borderId="20" xfId="0" applyNumberFormat="1" applyFont="1" applyFill="1" applyBorder="1"/>
    <xf numFmtId="164" fontId="2" fillId="2" borderId="21" xfId="0" applyNumberFormat="1" applyFont="1" applyFill="1" applyBorder="1"/>
    <xf numFmtId="164" fontId="2" fillId="0" borderId="22" xfId="0" applyNumberFormat="1" applyFont="1" applyBorder="1"/>
    <xf numFmtId="164" fontId="0" fillId="0" borderId="20" xfId="0" applyNumberFormat="1" applyBorder="1"/>
    <xf numFmtId="164" fontId="0" fillId="2" borderId="21" xfId="0" applyNumberFormat="1" applyFill="1" applyBorder="1"/>
    <xf numFmtId="0" fontId="0" fillId="0" borderId="18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6-06T11:42:31.89" personId="{73D40049-5642-4B29-8DCB-76AF88983CC5}" id="{3325DB43-C04A-46D3-A653-7E429D746DC2}">
    <text>District received approved amendment to their plan on 5/26/22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dimension ref="A1:U12"/>
  <sheetViews>
    <sheetView tabSelected="1" workbookViewId="0">
      <selection activeCell="G13" sqref="G13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109375" bestFit="1" customWidth="1"/>
    <col min="5" max="6" width="13.109375" customWidth="1"/>
    <col min="7" max="8" width="15.6640625" customWidth="1"/>
    <col min="9" max="11" width="13.109375" customWidth="1"/>
    <col min="12" max="15" width="14.6640625" customWidth="1"/>
    <col min="16" max="16" width="13.109375" bestFit="1" customWidth="1"/>
    <col min="17" max="18" width="13.44140625" customWidth="1"/>
    <col min="19" max="19" width="13.6640625" customWidth="1"/>
    <col min="21" max="21" width="12.44140625" bestFit="1" customWidth="1"/>
  </cols>
  <sheetData>
    <row r="1" spans="1:21" ht="72" x14ac:dyDescent="0.3">
      <c r="A1" s="1" t="s">
        <v>0</v>
      </c>
      <c r="B1" s="1" t="s">
        <v>1</v>
      </c>
      <c r="C1" s="5" t="s">
        <v>2</v>
      </c>
      <c r="D1" s="6" t="s">
        <v>3</v>
      </c>
      <c r="E1" s="25" t="s">
        <v>27</v>
      </c>
      <c r="F1" s="29" t="s">
        <v>28</v>
      </c>
      <c r="G1" s="7" t="s">
        <v>9</v>
      </c>
      <c r="H1" s="40" t="s">
        <v>30</v>
      </c>
      <c r="I1" s="11" t="s">
        <v>8</v>
      </c>
      <c r="J1" s="33" t="s">
        <v>31</v>
      </c>
      <c r="K1" s="8" t="s">
        <v>10</v>
      </c>
      <c r="L1" s="6" t="s">
        <v>4</v>
      </c>
      <c r="M1" s="7" t="s">
        <v>7</v>
      </c>
      <c r="N1" s="33" t="s">
        <v>25</v>
      </c>
      <c r="O1" s="8" t="s">
        <v>11</v>
      </c>
      <c r="P1" s="6" t="s">
        <v>5</v>
      </c>
      <c r="Q1" s="11" t="s">
        <v>12</v>
      </c>
      <c r="R1" s="33" t="s">
        <v>26</v>
      </c>
      <c r="S1" s="12" t="s">
        <v>13</v>
      </c>
      <c r="T1" s="20" t="s">
        <v>14</v>
      </c>
      <c r="U1" s="12" t="s">
        <v>15</v>
      </c>
    </row>
    <row r="2" spans="1:21" x14ac:dyDescent="0.3">
      <c r="A2" s="2" t="s">
        <v>16</v>
      </c>
      <c r="B2" s="3">
        <v>44615</v>
      </c>
      <c r="C2" s="10">
        <v>2246059</v>
      </c>
      <c r="D2" s="13">
        <v>109667</v>
      </c>
      <c r="E2" s="26">
        <v>13887.16</v>
      </c>
      <c r="F2" s="30"/>
      <c r="G2" s="4"/>
      <c r="H2" s="41"/>
      <c r="I2" s="38">
        <v>2867.32</v>
      </c>
      <c r="J2" s="34"/>
      <c r="K2" s="9">
        <f t="shared" ref="K2:K9" si="0">D2-SUM(E2:I2)</f>
        <v>92912.52</v>
      </c>
      <c r="L2" s="13"/>
      <c r="M2" s="4"/>
      <c r="N2" s="34"/>
      <c r="O2" s="9">
        <f>L2-M2-N2</f>
        <v>0</v>
      </c>
      <c r="P2" s="13">
        <v>2136392</v>
      </c>
      <c r="Q2" s="14">
        <v>2136392</v>
      </c>
      <c r="R2" s="36"/>
      <c r="S2" s="15">
        <f>P2-Q2-R2</f>
        <v>0</v>
      </c>
      <c r="T2" s="21" t="s">
        <v>29</v>
      </c>
      <c r="U2" s="22" t="s">
        <v>29</v>
      </c>
    </row>
    <row r="3" spans="1:21" ht="14.25" customHeight="1" x14ac:dyDescent="0.3">
      <c r="A3" s="2" t="s">
        <v>17</v>
      </c>
      <c r="B3" s="3">
        <v>44621</v>
      </c>
      <c r="C3" s="10">
        <v>1051661</v>
      </c>
      <c r="D3" s="13">
        <v>165000</v>
      </c>
      <c r="E3" s="26"/>
      <c r="F3" s="30"/>
      <c r="G3" s="4"/>
      <c r="H3" s="41"/>
      <c r="I3" s="38"/>
      <c r="J3" s="34"/>
      <c r="K3" s="9">
        <f t="shared" si="0"/>
        <v>165000</v>
      </c>
      <c r="L3" s="13">
        <v>436661</v>
      </c>
      <c r="M3" s="4">
        <v>69370.98</v>
      </c>
      <c r="N3" s="34"/>
      <c r="O3" s="9">
        <f>L3-M3-N3</f>
        <v>367290.02</v>
      </c>
      <c r="P3" s="13">
        <v>450000</v>
      </c>
      <c r="Q3" s="14">
        <v>450000</v>
      </c>
      <c r="R3" s="36"/>
      <c r="S3" s="15">
        <f t="shared" ref="S3:S11" si="1">P3-Q3-R3</f>
        <v>0</v>
      </c>
      <c r="T3" s="21" t="s">
        <v>29</v>
      </c>
      <c r="U3" s="22" t="s">
        <v>29</v>
      </c>
    </row>
    <row r="4" spans="1:21" ht="14.25" customHeight="1" x14ac:dyDescent="0.3">
      <c r="A4" s="2" t="s">
        <v>18</v>
      </c>
      <c r="B4" s="3">
        <v>44623</v>
      </c>
      <c r="C4" s="10">
        <v>1000</v>
      </c>
      <c r="D4" s="13"/>
      <c r="E4" s="26"/>
      <c r="F4" s="30"/>
      <c r="G4" s="4"/>
      <c r="H4" s="41"/>
      <c r="I4" s="38"/>
      <c r="J4" s="34"/>
      <c r="K4" s="9">
        <f t="shared" si="0"/>
        <v>0</v>
      </c>
      <c r="L4" s="13">
        <v>1000</v>
      </c>
      <c r="M4" s="4">
        <v>1000</v>
      </c>
      <c r="N4" s="34"/>
      <c r="O4" s="9">
        <f t="shared" ref="O4:O11" si="2">L4-M4-N4</f>
        <v>0</v>
      </c>
      <c r="P4" s="13"/>
      <c r="Q4" s="14"/>
      <c r="R4" s="36"/>
      <c r="S4" s="15">
        <f t="shared" si="1"/>
        <v>0</v>
      </c>
      <c r="T4" s="21" t="s">
        <v>29</v>
      </c>
      <c r="U4" s="22" t="s">
        <v>29</v>
      </c>
    </row>
    <row r="5" spans="1:21" ht="14.25" customHeight="1" x14ac:dyDescent="0.3">
      <c r="A5" s="2" t="s">
        <v>19</v>
      </c>
      <c r="B5" s="3">
        <v>44628</v>
      </c>
      <c r="C5" s="10">
        <v>10739</v>
      </c>
      <c r="D5" s="13"/>
      <c r="E5" s="26"/>
      <c r="F5" s="30"/>
      <c r="G5" s="4"/>
      <c r="H5" s="41"/>
      <c r="I5" s="38"/>
      <c r="J5" s="34"/>
      <c r="K5" s="9">
        <f t="shared" si="0"/>
        <v>0</v>
      </c>
      <c r="L5" s="13">
        <v>10739</v>
      </c>
      <c r="M5" s="4">
        <f>2944.4+1027</f>
        <v>3971.4</v>
      </c>
      <c r="N5" s="34"/>
      <c r="O5" s="9">
        <f t="shared" si="2"/>
        <v>6767.6</v>
      </c>
      <c r="P5" s="13"/>
      <c r="Q5" s="14"/>
      <c r="R5" s="36"/>
      <c r="S5" s="15">
        <f t="shared" si="1"/>
        <v>0</v>
      </c>
      <c r="T5" s="21" t="s">
        <v>29</v>
      </c>
      <c r="U5" s="22" t="s">
        <v>29</v>
      </c>
    </row>
    <row r="6" spans="1:21" ht="14.25" customHeight="1" x14ac:dyDescent="0.3">
      <c r="A6" s="2" t="s">
        <v>20</v>
      </c>
      <c r="B6" s="3">
        <v>44630</v>
      </c>
      <c r="C6" s="10">
        <v>2136672</v>
      </c>
      <c r="D6" s="13">
        <v>153834</v>
      </c>
      <c r="E6" s="26">
        <f>2645.3+1279.67+3961.31</f>
        <v>7886.2800000000007</v>
      </c>
      <c r="F6" s="30">
        <v>9186.5</v>
      </c>
      <c r="G6" s="4">
        <v>2250</v>
      </c>
      <c r="H6" s="41"/>
      <c r="I6" s="38">
        <v>6158</v>
      </c>
      <c r="J6" s="34"/>
      <c r="K6" s="9">
        <f t="shared" si="0"/>
        <v>128353.22</v>
      </c>
      <c r="L6" s="13">
        <v>257838</v>
      </c>
      <c r="M6" s="4">
        <f>11097.81+3916.87+4975.91</f>
        <v>19990.59</v>
      </c>
      <c r="N6" s="34">
        <v>5418.57</v>
      </c>
      <c r="O6" s="9">
        <f t="shared" si="2"/>
        <v>232428.84</v>
      </c>
      <c r="P6" s="13">
        <v>1725000</v>
      </c>
      <c r="Q6" s="14">
        <v>1725000</v>
      </c>
      <c r="R6" s="36"/>
      <c r="S6" s="15">
        <f t="shared" si="1"/>
        <v>0</v>
      </c>
      <c r="T6" s="21" t="s">
        <v>29</v>
      </c>
      <c r="U6" s="22" t="s">
        <v>29</v>
      </c>
    </row>
    <row r="7" spans="1:21" ht="14.25" customHeight="1" x14ac:dyDescent="0.3">
      <c r="A7" s="2" t="s">
        <v>21</v>
      </c>
      <c r="B7" s="3">
        <v>44644</v>
      </c>
      <c r="C7" s="10">
        <v>115636.19</v>
      </c>
      <c r="D7" s="13">
        <v>104098.69</v>
      </c>
      <c r="E7" s="26">
        <v>7777.56</v>
      </c>
      <c r="F7" s="30"/>
      <c r="G7" s="4">
        <v>7777.56</v>
      </c>
      <c r="H7" s="41"/>
      <c r="I7" s="38"/>
      <c r="J7" s="34"/>
      <c r="K7" s="9">
        <f t="shared" si="0"/>
        <v>88543.57</v>
      </c>
      <c r="L7" s="13">
        <v>11537.5</v>
      </c>
      <c r="M7" s="4">
        <f>4615+4615</f>
        <v>9230</v>
      </c>
      <c r="N7" s="34"/>
      <c r="O7" s="9">
        <f t="shared" si="2"/>
        <v>2307.5</v>
      </c>
      <c r="P7" s="13"/>
      <c r="Q7" s="14"/>
      <c r="R7" s="36"/>
      <c r="S7" s="15">
        <f t="shared" si="1"/>
        <v>0</v>
      </c>
      <c r="T7" s="21" t="s">
        <v>29</v>
      </c>
      <c r="U7" s="22" t="s">
        <v>29</v>
      </c>
    </row>
    <row r="8" spans="1:21" x14ac:dyDescent="0.3">
      <c r="A8" s="2" t="s">
        <v>22</v>
      </c>
      <c r="B8" s="3">
        <v>44644</v>
      </c>
      <c r="C8" s="10">
        <v>3264077</v>
      </c>
      <c r="D8" s="16">
        <v>3257277</v>
      </c>
      <c r="E8" s="27"/>
      <c r="F8" s="31"/>
      <c r="G8" s="17"/>
      <c r="H8" s="42"/>
      <c r="I8" s="39"/>
      <c r="J8" s="35"/>
      <c r="K8" s="9">
        <f t="shared" si="0"/>
        <v>3257277</v>
      </c>
      <c r="L8" s="16"/>
      <c r="M8" s="17"/>
      <c r="N8" s="35"/>
      <c r="O8" s="9">
        <f t="shared" si="2"/>
        <v>0</v>
      </c>
      <c r="P8" s="16">
        <v>6800</v>
      </c>
      <c r="Q8" s="18">
        <v>6800</v>
      </c>
      <c r="R8" s="37"/>
      <c r="S8" s="15">
        <f t="shared" si="1"/>
        <v>0</v>
      </c>
      <c r="T8" s="21" t="s">
        <v>29</v>
      </c>
      <c r="U8" s="15">
        <v>1797838</v>
      </c>
    </row>
    <row r="9" spans="1:21" x14ac:dyDescent="0.3">
      <c r="A9" s="2" t="s">
        <v>23</v>
      </c>
      <c r="B9" s="3">
        <v>44672</v>
      </c>
      <c r="C9" s="10">
        <v>78000</v>
      </c>
      <c r="D9" s="13">
        <v>48000</v>
      </c>
      <c r="E9" s="26"/>
      <c r="F9" s="30"/>
      <c r="G9" s="4"/>
      <c r="H9" s="41"/>
      <c r="I9" s="38"/>
      <c r="J9" s="34"/>
      <c r="K9" s="9">
        <f>D9-SUM(E9:I9)</f>
        <v>48000</v>
      </c>
      <c r="L9" s="13">
        <v>30000</v>
      </c>
      <c r="M9" s="4"/>
      <c r="N9" s="35"/>
      <c r="O9" s="9">
        <f t="shared" si="2"/>
        <v>30000</v>
      </c>
      <c r="P9" s="13"/>
      <c r="Q9" s="14"/>
      <c r="R9" s="36"/>
      <c r="S9" s="15">
        <f t="shared" si="1"/>
        <v>0</v>
      </c>
      <c r="T9" s="21" t="s">
        <v>29</v>
      </c>
      <c r="U9" s="22" t="s">
        <v>29</v>
      </c>
    </row>
    <row r="10" spans="1:21" x14ac:dyDescent="0.3">
      <c r="A10" s="2" t="s">
        <v>24</v>
      </c>
      <c r="B10" s="3">
        <v>44685</v>
      </c>
      <c r="C10" s="10">
        <v>616804</v>
      </c>
      <c r="D10" s="13">
        <v>23156</v>
      </c>
      <c r="E10" s="26"/>
      <c r="F10" s="30"/>
      <c r="G10" s="4">
        <v>7495</v>
      </c>
      <c r="H10" s="41"/>
      <c r="I10" s="38">
        <v>15661</v>
      </c>
      <c r="J10" s="34"/>
      <c r="K10" s="9">
        <f>D10-SUM(E10:I10)</f>
        <v>0</v>
      </c>
      <c r="L10" s="13">
        <v>593648</v>
      </c>
      <c r="M10" s="4">
        <v>70209</v>
      </c>
      <c r="N10" s="41"/>
      <c r="O10" s="9">
        <f t="shared" si="2"/>
        <v>523439</v>
      </c>
      <c r="P10" s="13"/>
      <c r="Q10" s="14"/>
      <c r="R10" s="36"/>
      <c r="S10" s="15">
        <f t="shared" si="1"/>
        <v>0</v>
      </c>
      <c r="T10" s="21" t="s">
        <v>29</v>
      </c>
      <c r="U10" s="22" t="s">
        <v>29</v>
      </c>
    </row>
    <row r="11" spans="1:21" ht="15" thickBot="1" x14ac:dyDescent="0.35">
      <c r="A11" s="2" t="s">
        <v>20</v>
      </c>
      <c r="B11" s="3">
        <v>44742</v>
      </c>
      <c r="C11" s="10">
        <v>276301.62</v>
      </c>
      <c r="D11" s="43">
        <v>171301.62</v>
      </c>
      <c r="E11" s="44"/>
      <c r="F11" s="45"/>
      <c r="G11" s="46"/>
      <c r="H11" s="47"/>
      <c r="I11" s="48"/>
      <c r="J11" s="49"/>
      <c r="K11" s="9">
        <f>D11-SUM(E11:I11)</f>
        <v>171301.62</v>
      </c>
      <c r="L11" s="43">
        <v>0</v>
      </c>
      <c r="M11" s="46"/>
      <c r="N11" s="49"/>
      <c r="O11" s="50">
        <f t="shared" si="2"/>
        <v>0</v>
      </c>
      <c r="P11" s="43">
        <v>105000</v>
      </c>
      <c r="Q11" s="51">
        <v>105000</v>
      </c>
      <c r="R11" s="52"/>
      <c r="S11" s="15">
        <f t="shared" si="1"/>
        <v>0</v>
      </c>
      <c r="T11" s="53" t="s">
        <v>29</v>
      </c>
      <c r="U11" s="54" t="s">
        <v>29</v>
      </c>
    </row>
    <row r="12" spans="1:21" ht="15" thickBot="1" x14ac:dyDescent="0.35">
      <c r="A12" s="2"/>
      <c r="B12" s="2" t="s">
        <v>6</v>
      </c>
      <c r="C12" s="10">
        <f>SUM(C2:C11)</f>
        <v>9796949.8100000005</v>
      </c>
      <c r="D12" s="19">
        <f>SUM(D2:D11)</f>
        <v>4032334.31</v>
      </c>
      <c r="E12" s="28">
        <f>SUM(E2:E11)</f>
        <v>29551.000000000004</v>
      </c>
      <c r="F12" s="32">
        <f>SUM(F2:F11)</f>
        <v>9186.5</v>
      </c>
      <c r="G12" s="28">
        <f>SUM(G2:G11)</f>
        <v>17522.560000000001</v>
      </c>
      <c r="H12" s="32">
        <f t="shared" ref="H12:S12" si="3">SUM(H2:H11)</f>
        <v>0</v>
      </c>
      <c r="I12" s="28">
        <f t="shared" si="3"/>
        <v>24686.32</v>
      </c>
      <c r="J12" s="32">
        <f t="shared" si="3"/>
        <v>0</v>
      </c>
      <c r="K12" s="28">
        <f>SUM(K2:K11)</f>
        <v>3951387.93</v>
      </c>
      <c r="L12" s="28">
        <f>SUM(L2:L11)</f>
        <v>1341423.5</v>
      </c>
      <c r="M12" s="28">
        <f t="shared" si="3"/>
        <v>173771.96999999997</v>
      </c>
      <c r="N12" s="32">
        <f t="shared" si="3"/>
        <v>5418.57</v>
      </c>
      <c r="O12" s="28">
        <f t="shared" si="3"/>
        <v>1162232.96</v>
      </c>
      <c r="P12" s="28">
        <f t="shared" si="3"/>
        <v>4423192</v>
      </c>
      <c r="Q12" s="28">
        <f t="shared" si="3"/>
        <v>4423192</v>
      </c>
      <c r="R12" s="32">
        <f t="shared" si="3"/>
        <v>0</v>
      </c>
      <c r="S12" s="28">
        <f t="shared" si="3"/>
        <v>0</v>
      </c>
      <c r="T12" s="23"/>
      <c r="U12" s="2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dcterms:created xsi:type="dcterms:W3CDTF">2022-04-11T14:40:03Z</dcterms:created>
  <dcterms:modified xsi:type="dcterms:W3CDTF">2022-08-09T13:12:08Z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